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pca86\Desktop\"/>
    </mc:Choice>
  </mc:AlternateContent>
  <xr:revisionPtr revIDLastSave="0" documentId="13_ncr:1_{A59FA1AE-15C8-4FE6-BEF3-D677A9761B20}" xr6:coauthVersionLast="33" xr6:coauthVersionMax="33" xr10:uidLastSave="{00000000-0000-0000-0000-000000000000}"/>
  <bookViews>
    <workbookView xWindow="0" yWindow="0" windowWidth="23040" windowHeight="9072" xr2:uid="{00000000-000D-0000-FFFF-FFFF00000000}"/>
  </bookViews>
  <sheets>
    <sheet name="Welcome" sheetId="1" r:id="rId1"/>
    <sheet name="Budget" sheetId="3" r:id="rId2"/>
  </sheet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3" l="1"/>
  <c r="G19" i="3"/>
  <c r="G20" i="3"/>
  <c r="G21" i="3"/>
  <c r="E25" i="3"/>
  <c r="G25" i="3"/>
  <c r="G26" i="3"/>
  <c r="E27" i="3"/>
  <c r="G27" i="3"/>
  <c r="G28" i="3"/>
  <c r="G15" i="3"/>
  <c r="G16" i="3"/>
  <c r="G17" i="3"/>
  <c r="E11" i="3"/>
  <c r="G11" i="3"/>
  <c r="E12" i="3"/>
  <c r="G12" i="3"/>
  <c r="G13" i="3"/>
  <c r="G14" i="3"/>
  <c r="G7" i="3"/>
  <c r="G8" i="3"/>
  <c r="G9" i="3"/>
  <c r="G10" i="3"/>
  <c r="G29" i="3"/>
  <c r="G31" i="3"/>
</calcChain>
</file>

<file path=xl/sharedStrings.xml><?xml version="1.0" encoding="utf-8"?>
<sst xmlns="http://schemas.openxmlformats.org/spreadsheetml/2006/main" count="80" uniqueCount="64">
  <si>
    <t>The Media Shower team</t>
  </si>
  <si>
    <t>www.mediashower.com</t>
  </si>
  <si>
    <t>617-564-3443</t>
  </si>
  <si>
    <t>Hourly Rate</t>
  </si>
  <si>
    <t>Cost</t>
  </si>
  <si>
    <t>Product Development</t>
  </si>
  <si>
    <t>Notes</t>
  </si>
  <si>
    <t>Legal and Compliance</t>
  </si>
  <si>
    <t>Whitepaper Creation</t>
  </si>
  <si>
    <t>Prototype Development</t>
  </si>
  <si>
    <t>Website creation</t>
  </si>
  <si>
    <t>Social media</t>
  </si>
  <si>
    <t>Press releases and PR</t>
  </si>
  <si>
    <t>Advertising</t>
  </si>
  <si>
    <t>Community and investor relations</t>
  </si>
  <si>
    <t>Marketing</t>
  </si>
  <si>
    <t>Listing and posting fees</t>
  </si>
  <si>
    <t>Security Auditing</t>
  </si>
  <si>
    <t>Token Auditing and Distribution</t>
  </si>
  <si>
    <t>Creating the idea for your initial product could take days or months, from a bare-bones team of scrappy entrepreneurs to a team of seasoned experts. Expect to pay for blockchain expertise, which is in short supply; costs can be mitigated with equity or a generous supply of future tokens.</t>
  </si>
  <si>
    <t>Our research has shown that ICOs with a functioning prototype raise more than those with a whitepaper only. An MVP shows that you have a functioning team, you have worked through initial problems, and you are ready to hit the ground running.</t>
  </si>
  <si>
    <t>The whitepaper is the most important document to attract investors to your project. For this reason, you should plan to spend lavishly on the whitepaper, hiring professional writers, designers, and technologists to bring your vision to life.</t>
  </si>
  <si>
    <t>What should keep you awake at night? The possibility that your ICO is hacked, with all your investors threatening to sue you for lost funds. Budget for bug bounties AND regular third-party audits.</t>
  </si>
  <si>
    <t>There are dozens of ICO listing sites, with many charging a fee to be included. If you want to "pay to play," carve out a portion of your budget.</t>
  </si>
  <si>
    <t>The website is your calling card. The most successful ICOs have a clear message that can easily be understood by an ordinary investor, in just a few seconds. Most ICO websites fail this test. Invest in a professional design and copywriting team, and the results will pay off later.</t>
  </si>
  <si>
    <t>Short-term, your blog is the way that you'll attract interest and build investor confidence. Long-term, it's critical to keep your investors updated on post-ICO progress and maintain the value of your token.</t>
  </si>
  <si>
    <t>The bigger following you can build pre-ICO, the more momentum you'll have post-ICO.</t>
  </si>
  <si>
    <t>Connecting with industry influencers, financial analysts, and blockchain journalists is a specialized skillset that requires pre-existing relationships, so plan on hiring out this function.</t>
  </si>
  <si>
    <t>The best-run ICOs have a dedicated team answering questions on Slack channels, Reddit, Bitcointalk, and anywhere else investors are gathering to discuss your ICO. This function is best handled in-house, not outsourced.</t>
  </si>
  <si>
    <t>Best Handled</t>
  </si>
  <si>
    <t>In-house</t>
  </si>
  <si>
    <t>Outsourced</t>
  </si>
  <si>
    <t>After the ICO, transparency is important for maintaining investor confidence. Plan to conduct and publish a complete audit -- preferably reviewed by a trustworthy third party -- and distributing tokens quickly. Now the future begins!</t>
  </si>
  <si>
    <t>Team Members</t>
  </si>
  <si>
    <t>Total Hours</t>
  </si>
  <si>
    <t>Advisors</t>
  </si>
  <si>
    <t>A reputable advisory team is correlated with bigger ICO raises, because well-known advisors bring blockchain expertise, contacts, and confidence to your project. Expect to pay for their name to be attached, although token bonuses can be negotiated.</t>
  </si>
  <si>
    <t>Content creation and marketing</t>
  </si>
  <si>
    <t>Contingency Planning</t>
  </si>
  <si>
    <t>There's always something.</t>
  </si>
  <si>
    <t>Product</t>
  </si>
  <si>
    <t>Strategy</t>
  </si>
  <si>
    <t>Pitch Deck &amp; Executive Summary Creation</t>
  </si>
  <si>
    <t xml:space="preserve">Investor Package </t>
  </si>
  <si>
    <t>Legal &amp; Advisory</t>
  </si>
  <si>
    <t>Contingency</t>
  </si>
  <si>
    <t>Deliverables</t>
  </si>
  <si>
    <t>Estimated Strategy Budget Total =</t>
  </si>
  <si>
    <t>Estimated Product Budget Total =</t>
  </si>
  <si>
    <t>Estimated Legal Budget Total =</t>
  </si>
  <si>
    <t>Estimated Marketing Budget Total =</t>
  </si>
  <si>
    <t>Estimated Token Budget Total =</t>
  </si>
  <si>
    <t>Token Distribution</t>
  </si>
  <si>
    <t>Blockchain Budgeting Worksheet</t>
  </si>
  <si>
    <t>The pitch deck and executive summary, or "litepaper", are your key assets for investors. While not everyone reads a full whitepaper, investors will most definitely want to see these important documents.</t>
  </si>
  <si>
    <t>Your pre-sale is all about reaching angel and accredited investors and institutions. The investor package is tailored to this audience to drive early investment.</t>
  </si>
  <si>
    <t>Roadshow</t>
  </si>
  <si>
    <t xml:space="preserve">Once you've got your strategic documents developed and PR planned, the roadshow is a necessity. You'll want to attend 3-5 events, at a minimum, to gain exposure, meet with investors, pitch your project, and build industry relationships. Bitcoin Market Journal offers a great free resource for planning your roadshow: https://www.bitcoinmarketjournal.com/conferences/. </t>
  </si>
  <si>
    <t>While many traditional advertising networks (Facebook, Google, Twitter) have limited or banned advertising for token sales, there are still ad networks, sites, and other advertising opportunitites that you'll want to take advantage of. To spend most efficiently, expect to hire a media agency and pay about 15% of your ad budget in agency fees.</t>
  </si>
  <si>
    <t>It is essential to partner with a law firm that understands the blockchain and crypto space. One option is to incorporate in a bitcoin-friendly jurisdiction like Zug, Switzerland; another is to launch a SAFT ICO which may provide safety for future ICO regulation. If launching in the United States, a Reg A or Reg D equity token offering may be best to ensure compliance with SEC regulations.</t>
  </si>
  <si>
    <t>Click the "Budget" tab to get started. When you're finished, give us a call.</t>
  </si>
  <si>
    <t>TOTAL TOKEN SALE BUDGET</t>
  </si>
  <si>
    <t>"How much does it cost to market a blockchain token sale?" is like asking, "How much does it cost to launch a product?" While the answer can vary greatly, this spreadsheet will serve as an excellent model to forecast your budget.</t>
  </si>
  <si>
    <t>As a rule of thumb, you should budget about $500,000 for a successful blockchain project, with about half of that put toward marketing. Of the hundreds of ICOs we have tracked, the average has raised $8,800,000.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</si>
</sst>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b/>
      <sz val="24"/>
      <color theme="1" tint="0.249977111117893"/>
      <name val="Calibri"/>
      <family val="2"/>
      <scheme val="minor"/>
    </font>
    <font>
      <sz val="12"/>
      <color theme="1"/>
      <name val="Calibri"/>
      <family val="2"/>
      <scheme val="minor"/>
    </font>
    <font>
      <u/>
      <sz val="12"/>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55">
    <xf numFmtId="0" fontId="0" fillId="0" borderId="0" xfId="0"/>
    <xf numFmtId="0" fontId="0" fillId="2" borderId="0" xfId="0" applyFill="1"/>
    <xf numFmtId="0" fontId="0" fillId="0" borderId="0" xfId="0" applyAlignment="1">
      <alignment vertical="top" wrapText="1"/>
    </xf>
    <xf numFmtId="44" fontId="0" fillId="0" borderId="0" xfId="1" applyFont="1" applyAlignment="1">
      <alignment vertical="top" wrapText="1"/>
    </xf>
    <xf numFmtId="164" fontId="0" fillId="0" borderId="0" xfId="1" applyNumberFormat="1" applyFont="1" applyAlignment="1">
      <alignment vertical="top" wrapText="1"/>
    </xf>
    <xf numFmtId="0" fontId="2" fillId="0" borderId="0" xfId="0" applyFont="1" applyAlignment="1">
      <alignment vertical="top" wrapText="1"/>
    </xf>
    <xf numFmtId="0" fontId="0" fillId="0" borderId="0" xfId="0" applyAlignment="1">
      <alignment horizontal="center" vertical="top" wrapText="1"/>
    </xf>
    <xf numFmtId="0" fontId="4" fillId="3" borderId="0" xfId="0" applyFont="1" applyFill="1" applyAlignment="1">
      <alignment vertical="top" wrapText="1"/>
    </xf>
    <xf numFmtId="0" fontId="4" fillId="3" borderId="0" xfId="0" applyFont="1" applyFill="1" applyAlignment="1">
      <alignment horizontal="center" vertical="top" wrapText="1"/>
    </xf>
    <xf numFmtId="44" fontId="4" fillId="3" borderId="0" xfId="1" applyFont="1" applyFill="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44" fontId="0" fillId="0" borderId="1" xfId="1" applyFont="1" applyBorder="1" applyAlignment="1">
      <alignment vertical="top" wrapText="1"/>
    </xf>
    <xf numFmtId="164" fontId="0" fillId="0" borderId="1" xfId="1" applyNumberFormat="1"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horizontal="center" vertical="top" wrapText="1"/>
    </xf>
    <xf numFmtId="0" fontId="2" fillId="0" borderId="10" xfId="0" applyFont="1" applyBorder="1" applyAlignment="1">
      <alignment vertical="top" wrapText="1"/>
    </xf>
    <xf numFmtId="0" fontId="0" fillId="0" borderId="1" xfId="0" applyBorder="1" applyAlignment="1">
      <alignment horizontal="left" vertical="top" wrapText="1"/>
    </xf>
    <xf numFmtId="0" fontId="0" fillId="0" borderId="11" xfId="0" applyBorder="1" applyAlignment="1">
      <alignment vertical="top" wrapText="1"/>
    </xf>
    <xf numFmtId="0" fontId="0" fillId="0" borderId="11" xfId="0" applyBorder="1" applyAlignment="1">
      <alignment horizontal="center" vertical="top" wrapText="1"/>
    </xf>
    <xf numFmtId="44" fontId="0" fillId="0" borderId="11" xfId="1" applyFont="1" applyBorder="1" applyAlignment="1">
      <alignment vertical="top" wrapText="1"/>
    </xf>
    <xf numFmtId="164" fontId="0" fillId="0" borderId="11" xfId="1" applyNumberFormat="1" applyFont="1" applyBorder="1" applyAlignment="1">
      <alignment vertical="top" wrapText="1"/>
    </xf>
    <xf numFmtId="0" fontId="0" fillId="0" borderId="12" xfId="0" applyBorder="1" applyAlignment="1">
      <alignment vertical="top" wrapText="1"/>
    </xf>
    <xf numFmtId="0" fontId="0" fillId="0" borderId="13" xfId="0" applyFont="1" applyBorder="1" applyAlignment="1">
      <alignment vertical="top" wrapText="1"/>
    </xf>
    <xf numFmtId="0" fontId="0" fillId="0" borderId="13" xfId="0" applyBorder="1" applyAlignment="1">
      <alignment vertical="top" wrapText="1"/>
    </xf>
    <xf numFmtId="0" fontId="0" fillId="0" borderId="11" xfId="0" applyBorder="1" applyAlignment="1">
      <alignment horizontal="left" vertical="top" wrapText="1"/>
    </xf>
    <xf numFmtId="0" fontId="2" fillId="0" borderId="14" xfId="0" applyFont="1" applyBorder="1" applyAlignment="1">
      <alignment vertical="top" wrapText="1"/>
    </xf>
    <xf numFmtId="0" fontId="2" fillId="4" borderId="4" xfId="0" applyFont="1" applyFill="1" applyBorder="1" applyAlignment="1">
      <alignment vertical="top" wrapText="1"/>
    </xf>
    <xf numFmtId="0" fontId="0" fillId="4" borderId="5" xfId="0" applyFont="1" applyFill="1" applyBorder="1" applyAlignment="1">
      <alignment vertical="top" wrapText="1"/>
    </xf>
    <xf numFmtId="164" fontId="2" fillId="4" borderId="5" xfId="1" applyNumberFormat="1" applyFont="1" applyFill="1" applyBorder="1" applyAlignment="1">
      <alignment vertical="top" wrapText="1"/>
    </xf>
    <xf numFmtId="0" fontId="0" fillId="4" borderId="6" xfId="0" applyFont="1" applyFill="1" applyBorder="1" applyAlignment="1">
      <alignment vertical="top" wrapText="1"/>
    </xf>
    <xf numFmtId="0" fontId="0" fillId="4" borderId="5" xfId="0" applyFill="1" applyBorder="1" applyAlignment="1">
      <alignment vertical="top" wrapText="1"/>
    </xf>
    <xf numFmtId="0" fontId="0" fillId="4" borderId="6" xfId="0" applyFill="1" applyBorder="1" applyAlignment="1">
      <alignment vertical="top" wrapText="1"/>
    </xf>
    <xf numFmtId="0" fontId="2" fillId="4" borderId="7" xfId="0" applyFont="1" applyFill="1" applyBorder="1" applyAlignment="1">
      <alignment vertical="top" wrapText="1"/>
    </xf>
    <xf numFmtId="0" fontId="0" fillId="4" borderId="8" xfId="0" applyFill="1" applyBorder="1" applyAlignment="1">
      <alignment vertical="top" wrapText="1"/>
    </xf>
    <xf numFmtId="0" fontId="0" fillId="4" borderId="8" xfId="0" applyFill="1" applyBorder="1" applyAlignment="1">
      <alignment horizontal="center" vertical="top" wrapText="1"/>
    </xf>
    <xf numFmtId="44" fontId="0" fillId="4" borderId="8" xfId="1" applyFont="1" applyFill="1" applyBorder="1" applyAlignment="1">
      <alignment vertical="top" wrapText="1"/>
    </xf>
    <xf numFmtId="165" fontId="0" fillId="4" borderId="8" xfId="0" applyNumberFormat="1" applyFill="1" applyBorder="1" applyAlignment="1">
      <alignment horizontal="center" vertical="top" wrapText="1"/>
    </xf>
    <xf numFmtId="164" fontId="0" fillId="4" borderId="8" xfId="1" applyNumberFormat="1" applyFont="1" applyFill="1" applyBorder="1" applyAlignment="1">
      <alignment vertical="top" wrapText="1"/>
    </xf>
    <xf numFmtId="0" fontId="0" fillId="4" borderId="9" xfId="0" applyFill="1" applyBorder="1" applyAlignment="1">
      <alignment vertical="top" wrapText="1"/>
    </xf>
    <xf numFmtId="164" fontId="4" fillId="3" borderId="0" xfId="1" applyNumberFormat="1" applyFont="1" applyFill="1" applyAlignment="1">
      <alignment horizontal="center" vertical="top" wrapText="1"/>
    </xf>
    <xf numFmtId="0" fontId="6" fillId="2" borderId="0" xfId="0" applyFont="1" applyFill="1"/>
    <xf numFmtId="0" fontId="7" fillId="2" borderId="0" xfId="2" applyFont="1" applyFill="1"/>
    <xf numFmtId="0" fontId="3" fillId="2" borderId="0" xfId="2" applyFill="1" applyAlignment="1">
      <alignment horizontal="left" vertical="top"/>
    </xf>
    <xf numFmtId="0" fontId="5" fillId="0" borderId="0" xfId="0" applyFont="1" applyAlignment="1">
      <alignment horizontal="right" vertical="top" wrapText="1"/>
    </xf>
    <xf numFmtId="0" fontId="6" fillId="2" borderId="0" xfId="0" applyFont="1" applyFill="1" applyAlignment="1">
      <alignment wrapText="1"/>
    </xf>
    <xf numFmtId="0" fontId="0" fillId="0" borderId="0" xfId="0" applyAlignment="1">
      <alignment wrapText="1"/>
    </xf>
    <xf numFmtId="0" fontId="2" fillId="4" borderId="5" xfId="0" applyFont="1" applyFill="1" applyBorder="1" applyAlignment="1">
      <alignment horizontal="right" vertical="top" wrapText="1"/>
    </xf>
    <xf numFmtId="0" fontId="2" fillId="5" borderId="0" xfId="0" applyFont="1" applyFill="1" applyAlignment="1">
      <alignment vertical="top" wrapText="1"/>
    </xf>
    <xf numFmtId="0" fontId="0" fillId="5" borderId="0" xfId="0" applyFill="1" applyAlignment="1">
      <alignment vertical="top" wrapText="1"/>
    </xf>
    <xf numFmtId="0" fontId="0" fillId="5" borderId="0" xfId="0" applyFill="1" applyAlignment="1">
      <alignment horizontal="center" vertical="top" wrapText="1"/>
    </xf>
    <xf numFmtId="44" fontId="0" fillId="5" borderId="0" xfId="1" applyFont="1" applyFill="1" applyAlignment="1">
      <alignment vertical="top" wrapText="1"/>
    </xf>
    <xf numFmtId="164" fontId="2" fillId="5" borderId="0" xfId="1" applyNumberFormat="1" applyFont="1" applyFill="1" applyAlignment="1">
      <alignmen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312420</xdr:colOff>
      <xdr:row>0</xdr:row>
      <xdr:rowOff>121920</xdr:rowOff>
    </xdr:from>
    <xdr:to>
      <xdr:col>0</xdr:col>
      <xdr:colOff>2455277</xdr:colOff>
      <xdr:row>2</xdr:row>
      <xdr:rowOff>356160</xdr:rowOff>
    </xdr:to>
    <xdr:pic>
      <xdr:nvPicPr>
        <xdr:cNvPr id="2" name="Picture 1">
          <a:extLst>
            <a:ext uri="{FF2B5EF4-FFF2-40B4-BE49-F238E27FC236}">
              <a16:creationId xmlns:a16="http://schemas.microsoft.com/office/drawing/2014/main" id="{D6AED550-558B-4BB1-BDE3-D019D6DF8236}"/>
            </a:ext>
          </a:extLst>
        </xdr:cNvPr>
        <xdr:cNvPicPr>
          <a:picLocks noChangeAspect="1"/>
        </xdr:cNvPicPr>
      </xdr:nvPicPr>
      <xdr:blipFill>
        <a:blip xmlns:r="http://schemas.openxmlformats.org/officeDocument/2006/relationships" r:embed="rId1"/>
        <a:stretch>
          <a:fillRect/>
        </a:stretch>
      </xdr:blipFill>
      <xdr:spPr>
        <a:xfrm>
          <a:off x="312420" y="121920"/>
          <a:ext cx="2142857" cy="6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99060</xdr:rowOff>
    </xdr:from>
    <xdr:to>
      <xdr:col>1</xdr:col>
      <xdr:colOff>1540877</xdr:colOff>
      <xdr:row>2</xdr:row>
      <xdr:rowOff>333300</xdr:rowOff>
    </xdr:to>
    <xdr:pic>
      <xdr:nvPicPr>
        <xdr:cNvPr id="3" name="Picture 2">
          <a:extLst>
            <a:ext uri="{FF2B5EF4-FFF2-40B4-BE49-F238E27FC236}">
              <a16:creationId xmlns:a16="http://schemas.microsoft.com/office/drawing/2014/main" id="{107717F3-74A7-4803-8BB3-469DA983E47C}"/>
            </a:ext>
          </a:extLst>
        </xdr:cNvPr>
        <xdr:cNvPicPr>
          <a:picLocks noChangeAspect="1"/>
        </xdr:cNvPicPr>
      </xdr:nvPicPr>
      <xdr:blipFill>
        <a:blip xmlns:r="http://schemas.openxmlformats.org/officeDocument/2006/relationships" r:embed="rId1"/>
        <a:stretch>
          <a:fillRect/>
        </a:stretch>
      </xdr:blipFill>
      <xdr:spPr>
        <a:xfrm>
          <a:off x="274320" y="99060"/>
          <a:ext cx="2142857" cy="6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ediashower.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18"/>
  <sheetViews>
    <sheetView tabSelected="1" workbookViewId="0">
      <selection activeCell="A6" sqref="A6"/>
    </sheetView>
  </sheetViews>
  <sheetFormatPr defaultColWidth="8.88671875" defaultRowHeight="14.4" x14ac:dyDescent="0.3"/>
  <cols>
    <col min="1" max="1" width="49.88671875" style="1" customWidth="1"/>
    <col min="2" max="2" width="8.88671875" style="1"/>
    <col min="3" max="3" width="14.109375" style="1" customWidth="1"/>
    <col min="4" max="6" width="8.88671875" style="1"/>
    <col min="7" max="7" width="17" style="1" customWidth="1"/>
    <col min="8" max="8" width="12.109375" style="1" customWidth="1"/>
    <col min="9" max="16384" width="8.88671875" style="1"/>
  </cols>
  <sheetData>
    <row r="3" spans="1:7" ht="31.2" x14ac:dyDescent="0.3">
      <c r="B3" s="46" t="s">
        <v>53</v>
      </c>
      <c r="C3" s="46"/>
      <c r="D3" s="46"/>
      <c r="E3" s="46"/>
      <c r="F3" s="46"/>
      <c r="G3" s="46"/>
    </row>
    <row r="7" spans="1:7" ht="34.200000000000003" customHeight="1" x14ac:dyDescent="0.3">
      <c r="A7" s="47" t="s">
        <v>62</v>
      </c>
      <c r="B7" s="48"/>
      <c r="C7" s="48"/>
      <c r="D7" s="48"/>
      <c r="E7" s="48"/>
      <c r="F7" s="48"/>
      <c r="G7" s="48"/>
    </row>
    <row r="8" spans="1:7" ht="15.6" x14ac:dyDescent="0.3">
      <c r="A8" s="43"/>
    </row>
    <row r="9" spans="1:7" ht="31.8" customHeight="1" x14ac:dyDescent="0.3">
      <c r="A9" s="47" t="s">
        <v>63</v>
      </c>
      <c r="B9" s="48"/>
      <c r="C9" s="48"/>
      <c r="D9" s="48"/>
      <c r="E9" s="48"/>
      <c r="F9" s="48"/>
      <c r="G9" s="48"/>
    </row>
    <row r="10" spans="1:7" ht="15.6" x14ac:dyDescent="0.3">
      <c r="A10" s="43"/>
    </row>
    <row r="11" spans="1:7" x14ac:dyDescent="0.3">
      <c r="A11" s="47" t="s">
        <v>60</v>
      </c>
      <c r="B11" s="48"/>
      <c r="C11" s="48"/>
      <c r="D11" s="48"/>
      <c r="E11" s="48"/>
      <c r="F11" s="48"/>
      <c r="G11" s="48"/>
    </row>
    <row r="12" spans="1:7" ht="15.6" x14ac:dyDescent="0.3">
      <c r="A12" s="43"/>
    </row>
    <row r="13" spans="1:7" ht="15.6" x14ac:dyDescent="0.3">
      <c r="A13" s="43" t="s">
        <v>0</v>
      </c>
    </row>
    <row r="14" spans="1:7" ht="15.6" x14ac:dyDescent="0.3">
      <c r="A14" s="44" t="s">
        <v>1</v>
      </c>
    </row>
    <row r="15" spans="1:7" ht="15.6" x14ac:dyDescent="0.3">
      <c r="A15" s="43" t="s">
        <v>2</v>
      </c>
    </row>
    <row r="18" spans="1:1" x14ac:dyDescent="0.3">
      <c r="A18" s="45"/>
    </row>
  </sheetData>
  <mergeCells count="4">
    <mergeCell ref="B3:G3"/>
    <mergeCell ref="A7:G7"/>
    <mergeCell ref="A9:G9"/>
    <mergeCell ref="A11:G11"/>
  </mergeCells>
  <hyperlinks>
    <hyperlink ref="A14"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6124-7792-44D0-9E6B-A8C420D2D476}">
  <dimension ref="A3:H31"/>
  <sheetViews>
    <sheetView showGridLines="0" workbookViewId="0">
      <selection activeCell="A5" sqref="A5"/>
    </sheetView>
  </sheetViews>
  <sheetFormatPr defaultRowHeight="14.4" x14ac:dyDescent="0.3"/>
  <cols>
    <col min="1" max="1" width="12.77734375" style="5" customWidth="1"/>
    <col min="2" max="2" width="36.88671875" style="2" customWidth="1"/>
    <col min="3" max="3" width="12.33203125" style="2" customWidth="1"/>
    <col min="4" max="4" width="13.109375" style="6" customWidth="1"/>
    <col min="5" max="5" width="12.33203125" style="3" customWidth="1"/>
    <col min="6" max="6" width="12.33203125" style="6" customWidth="1"/>
    <col min="7" max="7" width="12.33203125" style="4" customWidth="1"/>
    <col min="8" max="8" width="61.77734375" style="2" customWidth="1"/>
    <col min="9" max="16384" width="8.88671875" style="2"/>
  </cols>
  <sheetData>
    <row r="3" spans="1:8" ht="28.8" customHeight="1" x14ac:dyDescent="0.3">
      <c r="C3" s="46" t="s">
        <v>53</v>
      </c>
      <c r="D3" s="46"/>
      <c r="E3" s="46"/>
      <c r="F3" s="46"/>
      <c r="G3" s="46"/>
      <c r="H3" s="46"/>
    </row>
    <row r="6" spans="1:8" ht="30" customHeight="1" thickBot="1" x14ac:dyDescent="0.35">
      <c r="A6" s="7"/>
      <c r="B6" s="7" t="s">
        <v>46</v>
      </c>
      <c r="C6" s="7" t="s">
        <v>29</v>
      </c>
      <c r="D6" s="8" t="s">
        <v>33</v>
      </c>
      <c r="E6" s="9" t="s">
        <v>3</v>
      </c>
      <c r="F6" s="8" t="s">
        <v>34</v>
      </c>
      <c r="G6" s="42" t="s">
        <v>4</v>
      </c>
      <c r="H6" s="7" t="s">
        <v>6</v>
      </c>
    </row>
    <row r="7" spans="1:8" ht="57.6" x14ac:dyDescent="0.3">
      <c r="A7" s="10" t="s">
        <v>41</v>
      </c>
      <c r="B7" s="20" t="s">
        <v>8</v>
      </c>
      <c r="C7" s="20" t="s">
        <v>31</v>
      </c>
      <c r="D7" s="21">
        <v>2</v>
      </c>
      <c r="E7" s="22">
        <v>150</v>
      </c>
      <c r="F7" s="21">
        <v>100</v>
      </c>
      <c r="G7" s="23">
        <f>F7*E7</f>
        <v>15000</v>
      </c>
      <c r="H7" s="24" t="s">
        <v>21</v>
      </c>
    </row>
    <row r="8" spans="1:8" ht="43.2" x14ac:dyDescent="0.3">
      <c r="A8" s="11"/>
      <c r="B8" s="16" t="s">
        <v>42</v>
      </c>
      <c r="C8" s="12" t="s">
        <v>31</v>
      </c>
      <c r="D8" s="17">
        <v>2</v>
      </c>
      <c r="E8" s="14">
        <v>150</v>
      </c>
      <c r="F8" s="13">
        <v>25</v>
      </c>
      <c r="G8" s="15">
        <f>F8*E8</f>
        <v>3750</v>
      </c>
      <c r="H8" s="25" t="s">
        <v>54</v>
      </c>
    </row>
    <row r="9" spans="1:8" ht="43.2" x14ac:dyDescent="0.3">
      <c r="A9" s="11"/>
      <c r="B9" s="16" t="s">
        <v>43</v>
      </c>
      <c r="C9" s="12" t="s">
        <v>31</v>
      </c>
      <c r="D9" s="17">
        <v>2</v>
      </c>
      <c r="E9" s="14">
        <v>200</v>
      </c>
      <c r="F9" s="13">
        <v>30</v>
      </c>
      <c r="G9" s="15">
        <f>F9*E9</f>
        <v>6000</v>
      </c>
      <c r="H9" s="25" t="s">
        <v>55</v>
      </c>
    </row>
    <row r="10" spans="1:8" ht="15" thickBot="1" x14ac:dyDescent="0.35">
      <c r="A10" s="29"/>
      <c r="B10" s="30"/>
      <c r="C10" s="30"/>
      <c r="D10" s="49" t="s">
        <v>47</v>
      </c>
      <c r="E10" s="49"/>
      <c r="F10" s="49"/>
      <c r="G10" s="31">
        <f>SUM(G7:G9)</f>
        <v>24750</v>
      </c>
      <c r="H10" s="32"/>
    </row>
    <row r="11" spans="1:8" ht="57.6" x14ac:dyDescent="0.3">
      <c r="A11" s="10" t="s">
        <v>40</v>
      </c>
      <c r="B11" s="20" t="s">
        <v>5</v>
      </c>
      <c r="C11" s="20" t="s">
        <v>30</v>
      </c>
      <c r="D11" s="21">
        <v>3</v>
      </c>
      <c r="E11" s="22">
        <f>200000/50/40</f>
        <v>100</v>
      </c>
      <c r="F11" s="21">
        <v>400</v>
      </c>
      <c r="G11" s="23">
        <f t="shared" ref="G11:G12" si="0">F11*E11</f>
        <v>40000</v>
      </c>
      <c r="H11" s="24" t="s">
        <v>19</v>
      </c>
    </row>
    <row r="12" spans="1:8" ht="57.6" x14ac:dyDescent="0.3">
      <c r="A12" s="11"/>
      <c r="B12" s="12" t="s">
        <v>9</v>
      </c>
      <c r="C12" s="12" t="s">
        <v>30</v>
      </c>
      <c r="D12" s="13">
        <v>3</v>
      </c>
      <c r="E12" s="14">
        <f>300000/50/40</f>
        <v>150</v>
      </c>
      <c r="F12" s="13">
        <v>500</v>
      </c>
      <c r="G12" s="15">
        <f t="shared" si="0"/>
        <v>75000</v>
      </c>
      <c r="H12" s="26" t="s">
        <v>20</v>
      </c>
    </row>
    <row r="13" spans="1:8" ht="43.2" x14ac:dyDescent="0.3">
      <c r="A13" s="18"/>
      <c r="B13" s="12" t="s">
        <v>17</v>
      </c>
      <c r="C13" s="12" t="s">
        <v>31</v>
      </c>
      <c r="D13" s="13"/>
      <c r="E13" s="14">
        <v>150</v>
      </c>
      <c r="F13" s="13">
        <v>100</v>
      </c>
      <c r="G13" s="15">
        <f>F13*E13</f>
        <v>15000</v>
      </c>
      <c r="H13" s="26" t="s">
        <v>22</v>
      </c>
    </row>
    <row r="14" spans="1:8" ht="15" thickBot="1" x14ac:dyDescent="0.35">
      <c r="A14" s="29"/>
      <c r="B14" s="33"/>
      <c r="C14" s="33"/>
      <c r="D14" s="49" t="s">
        <v>48</v>
      </c>
      <c r="E14" s="49"/>
      <c r="F14" s="49"/>
      <c r="G14" s="31">
        <f>SUM(G11:G13)</f>
        <v>130000</v>
      </c>
      <c r="H14" s="34"/>
    </row>
    <row r="15" spans="1:8" ht="86.4" x14ac:dyDescent="0.3">
      <c r="A15" s="10" t="s">
        <v>44</v>
      </c>
      <c r="B15" s="20" t="s">
        <v>7</v>
      </c>
      <c r="C15" s="20" t="s">
        <v>31</v>
      </c>
      <c r="D15" s="21"/>
      <c r="E15" s="22">
        <v>200</v>
      </c>
      <c r="F15" s="21">
        <v>80</v>
      </c>
      <c r="G15" s="23">
        <f>F15*E15</f>
        <v>16000</v>
      </c>
      <c r="H15" s="24" t="s">
        <v>59</v>
      </c>
    </row>
    <row r="16" spans="1:8" ht="57.6" x14ac:dyDescent="0.3">
      <c r="A16" s="18"/>
      <c r="B16" s="12" t="s">
        <v>35</v>
      </c>
      <c r="C16" s="12" t="s">
        <v>31</v>
      </c>
      <c r="D16" s="13"/>
      <c r="E16" s="14">
        <v>150</v>
      </c>
      <c r="F16" s="13">
        <v>80</v>
      </c>
      <c r="G16" s="15">
        <f>F16*E16</f>
        <v>12000</v>
      </c>
      <c r="H16" s="26" t="s">
        <v>36</v>
      </c>
    </row>
    <row r="17" spans="1:8" ht="15" thickBot="1" x14ac:dyDescent="0.35">
      <c r="A17" s="29"/>
      <c r="B17" s="33"/>
      <c r="C17" s="33"/>
      <c r="D17" s="49" t="s">
        <v>49</v>
      </c>
      <c r="E17" s="49"/>
      <c r="F17" s="49"/>
      <c r="G17" s="31">
        <f>SUM(G15:G16)</f>
        <v>28000</v>
      </c>
      <c r="H17" s="34"/>
    </row>
    <row r="18" spans="1:8" ht="57.6" x14ac:dyDescent="0.3">
      <c r="A18" s="10" t="s">
        <v>15</v>
      </c>
      <c r="B18" s="27" t="s">
        <v>10</v>
      </c>
      <c r="C18" s="20" t="s">
        <v>31</v>
      </c>
      <c r="D18" s="21"/>
      <c r="E18" s="22">
        <v>150</v>
      </c>
      <c r="F18" s="21">
        <v>200</v>
      </c>
      <c r="G18" s="23">
        <f>F18*E18</f>
        <v>30000</v>
      </c>
      <c r="H18" s="24" t="s">
        <v>24</v>
      </c>
    </row>
    <row r="19" spans="1:8" ht="43.2" x14ac:dyDescent="0.3">
      <c r="A19" s="11"/>
      <c r="B19" s="19" t="s">
        <v>37</v>
      </c>
      <c r="C19" s="12" t="s">
        <v>31</v>
      </c>
      <c r="D19" s="13"/>
      <c r="E19" s="14">
        <v>125</v>
      </c>
      <c r="F19" s="13">
        <v>400</v>
      </c>
      <c r="G19" s="15">
        <f>F19*E19</f>
        <v>50000</v>
      </c>
      <c r="H19" s="26" t="s">
        <v>25</v>
      </c>
    </row>
    <row r="20" spans="1:8" ht="28.8" x14ac:dyDescent="0.3">
      <c r="A20" s="11"/>
      <c r="B20" s="19" t="s">
        <v>11</v>
      </c>
      <c r="C20" s="12" t="s">
        <v>31</v>
      </c>
      <c r="D20" s="13"/>
      <c r="E20" s="14">
        <v>50</v>
      </c>
      <c r="F20" s="13">
        <v>100</v>
      </c>
      <c r="G20" s="15">
        <f>F20*E20</f>
        <v>5000</v>
      </c>
      <c r="H20" s="26" t="s">
        <v>26</v>
      </c>
    </row>
    <row r="21" spans="1:8" ht="43.2" x14ac:dyDescent="0.3">
      <c r="A21" s="11"/>
      <c r="B21" s="19" t="s">
        <v>12</v>
      </c>
      <c r="C21" s="12" t="s">
        <v>31</v>
      </c>
      <c r="D21" s="13"/>
      <c r="E21" s="14">
        <v>150</v>
      </c>
      <c r="F21" s="13">
        <v>300</v>
      </c>
      <c r="G21" s="15">
        <f>F21*E21</f>
        <v>45000</v>
      </c>
      <c r="H21" s="26" t="s">
        <v>27</v>
      </c>
    </row>
    <row r="22" spans="1:8" ht="86.4" x14ac:dyDescent="0.3">
      <c r="A22" s="11"/>
      <c r="B22" s="19" t="s">
        <v>56</v>
      </c>
      <c r="C22" s="12" t="s">
        <v>30</v>
      </c>
      <c r="D22" s="13"/>
      <c r="E22" s="14"/>
      <c r="F22" s="13"/>
      <c r="G22" s="15">
        <v>50000</v>
      </c>
      <c r="H22" s="26" t="s">
        <v>57</v>
      </c>
    </row>
    <row r="23" spans="1:8" ht="72" x14ac:dyDescent="0.3">
      <c r="A23" s="11"/>
      <c r="B23" s="19" t="s">
        <v>13</v>
      </c>
      <c r="C23" s="12" t="s">
        <v>31</v>
      </c>
      <c r="D23" s="13"/>
      <c r="E23" s="14"/>
      <c r="F23" s="13"/>
      <c r="G23" s="15">
        <v>40000</v>
      </c>
      <c r="H23" s="26" t="s">
        <v>58</v>
      </c>
    </row>
    <row r="24" spans="1:8" ht="28.8" x14ac:dyDescent="0.3">
      <c r="A24" s="11"/>
      <c r="B24" s="19" t="s">
        <v>16</v>
      </c>
      <c r="C24" s="12" t="s">
        <v>31</v>
      </c>
      <c r="D24" s="13"/>
      <c r="E24" s="14"/>
      <c r="F24" s="13"/>
      <c r="G24" s="15">
        <v>25000</v>
      </c>
      <c r="H24" s="26" t="s">
        <v>23</v>
      </c>
    </row>
    <row r="25" spans="1:8" ht="57.6" x14ac:dyDescent="0.3">
      <c r="A25" s="18"/>
      <c r="B25" s="19" t="s">
        <v>14</v>
      </c>
      <c r="C25" s="12" t="s">
        <v>30</v>
      </c>
      <c r="D25" s="13">
        <v>3</v>
      </c>
      <c r="E25" s="14">
        <f>200000/50/40</f>
        <v>100</v>
      </c>
      <c r="F25" s="13">
        <v>100</v>
      </c>
      <c r="G25" s="15">
        <f>F25*E25</f>
        <v>10000</v>
      </c>
      <c r="H25" s="26" t="s">
        <v>28</v>
      </c>
    </row>
    <row r="26" spans="1:8" ht="15" thickBot="1" x14ac:dyDescent="0.35">
      <c r="A26" s="29"/>
      <c r="B26" s="33"/>
      <c r="C26" s="33"/>
      <c r="D26" s="49" t="s">
        <v>50</v>
      </c>
      <c r="E26" s="49"/>
      <c r="F26" s="49"/>
      <c r="G26" s="31">
        <f>SUM(G18:G25)</f>
        <v>255000</v>
      </c>
      <c r="H26" s="34"/>
    </row>
    <row r="27" spans="1:8" ht="57.6" x14ac:dyDescent="0.3">
      <c r="A27" s="28" t="s">
        <v>52</v>
      </c>
      <c r="B27" s="20" t="s">
        <v>18</v>
      </c>
      <c r="C27" s="20" t="s">
        <v>30</v>
      </c>
      <c r="D27" s="21">
        <v>3</v>
      </c>
      <c r="E27" s="22">
        <f>200000/50/40</f>
        <v>100</v>
      </c>
      <c r="F27" s="21">
        <v>200</v>
      </c>
      <c r="G27" s="23">
        <f>F27*E27</f>
        <v>20000</v>
      </c>
      <c r="H27" s="24" t="s">
        <v>32</v>
      </c>
    </row>
    <row r="28" spans="1:8" ht="15" thickBot="1" x14ac:dyDescent="0.35">
      <c r="A28" s="29"/>
      <c r="B28" s="33"/>
      <c r="C28" s="33"/>
      <c r="D28" s="49" t="s">
        <v>51</v>
      </c>
      <c r="E28" s="49"/>
      <c r="F28" s="49"/>
      <c r="G28" s="31">
        <f>SUM(G27)</f>
        <v>20000</v>
      </c>
      <c r="H28" s="34"/>
    </row>
    <row r="29" spans="1:8" ht="15" thickBot="1" x14ac:dyDescent="0.35">
      <c r="A29" s="35" t="s">
        <v>45</v>
      </c>
      <c r="B29" s="36" t="s">
        <v>38</v>
      </c>
      <c r="C29" s="36"/>
      <c r="D29" s="37"/>
      <c r="E29" s="38"/>
      <c r="F29" s="39">
        <v>7.4999999999999997E-2</v>
      </c>
      <c r="G29" s="40">
        <f>SUM(G10,G14,G17,G26,G28)*F29</f>
        <v>34331.25</v>
      </c>
      <c r="H29" s="41" t="s">
        <v>39</v>
      </c>
    </row>
    <row r="31" spans="1:8" x14ac:dyDescent="0.3">
      <c r="A31" s="50"/>
      <c r="B31" s="50" t="s">
        <v>61</v>
      </c>
      <c r="C31" s="51"/>
      <c r="D31" s="52"/>
      <c r="E31" s="53"/>
      <c r="F31" s="52"/>
      <c r="G31" s="54">
        <f>SUM(G10,G14,G17,G26,G28,G29)</f>
        <v>492081.25</v>
      </c>
      <c r="H31" s="51"/>
    </row>
  </sheetData>
  <mergeCells count="6">
    <mergeCell ref="D28:F28"/>
    <mergeCell ref="C3:H3"/>
    <mergeCell ref="D10:F10"/>
    <mergeCell ref="D14:F14"/>
    <mergeCell ref="D17:F17"/>
    <mergeCell ref="D26:F26"/>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Welcome</vt: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Hargrave</dc:creator>
  <cp:lastModifiedBy>Pete Angus</cp:lastModifiedBy>
  <dcterms:created xsi:type="dcterms:W3CDTF">2017-11-18T21:28:17Z</dcterms:created>
  <dcterms:modified xsi:type="dcterms:W3CDTF">2018-06-22T17:10:14Z</dcterms:modified>
</cp:coreProperties>
</file>